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GANG\Desktop\"/>
    </mc:Choice>
  </mc:AlternateContent>
  <bookViews>
    <workbookView xWindow="0" yWindow="0" windowWidth="28800" windowHeight="122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1" i="1" l="1"/>
  <c r="J51" i="1"/>
  <c r="I51" i="1"/>
  <c r="H51" i="1"/>
  <c r="K48" i="1"/>
  <c r="J48" i="1"/>
  <c r="I48" i="1"/>
  <c r="H48" i="1"/>
  <c r="K24" i="1"/>
  <c r="J24" i="1"/>
  <c r="I24" i="1"/>
  <c r="K50" i="1"/>
  <c r="J50" i="1"/>
  <c r="I50" i="1"/>
  <c r="K49" i="1"/>
  <c r="J49" i="1"/>
  <c r="I49" i="1"/>
  <c r="H49" i="1"/>
  <c r="G45" i="1"/>
  <c r="H45" i="1"/>
  <c r="G46" i="1"/>
  <c r="H46" i="1"/>
  <c r="G47" i="1"/>
  <c r="H47" i="1"/>
  <c r="H44" i="1"/>
  <c r="G44" i="1"/>
  <c r="J40" i="1"/>
  <c r="I40" i="1"/>
  <c r="H40" i="1"/>
  <c r="G40" i="1"/>
  <c r="K31" i="1"/>
  <c r="J31" i="1"/>
  <c r="I31" i="1"/>
  <c r="H31" i="1"/>
  <c r="G31" i="1"/>
  <c r="K43" i="1"/>
  <c r="J43" i="1"/>
  <c r="I43" i="1"/>
  <c r="G43" i="1"/>
  <c r="G42" i="1"/>
  <c r="H42" i="1"/>
  <c r="H41" i="1"/>
  <c r="G41" i="1"/>
  <c r="K33" i="1" l="1"/>
  <c r="K34" i="1"/>
  <c r="K35" i="1"/>
  <c r="K36" i="1"/>
  <c r="K37" i="1"/>
  <c r="K38" i="1"/>
  <c r="K39" i="1"/>
  <c r="K32" i="1"/>
  <c r="I33" i="1"/>
  <c r="I34" i="1"/>
  <c r="I35" i="1"/>
  <c r="I36" i="1"/>
  <c r="I37" i="1"/>
  <c r="I38" i="1"/>
  <c r="I39" i="1"/>
  <c r="I32" i="1"/>
  <c r="K29" i="1"/>
  <c r="K30" i="1"/>
  <c r="J29" i="1"/>
  <c r="J30" i="1"/>
  <c r="I29" i="1"/>
  <c r="I30" i="1"/>
  <c r="K28" i="1"/>
  <c r="J28" i="1"/>
  <c r="I28" i="1"/>
  <c r="J12" i="1"/>
  <c r="J13" i="1"/>
  <c r="J14" i="1"/>
  <c r="J15" i="1"/>
  <c r="J16" i="1"/>
  <c r="J17" i="1"/>
  <c r="J18" i="1"/>
  <c r="J19" i="1"/>
  <c r="J20" i="1"/>
  <c r="J21" i="1"/>
  <c r="J22" i="1"/>
  <c r="J11" i="1"/>
  <c r="I12" i="1"/>
  <c r="I13" i="1"/>
  <c r="I14" i="1"/>
  <c r="I15" i="1"/>
  <c r="I16" i="1"/>
  <c r="I17" i="1"/>
  <c r="I18" i="1"/>
  <c r="I19" i="1"/>
  <c r="I20" i="1"/>
  <c r="I21" i="1"/>
  <c r="I22" i="1"/>
  <c r="I11" i="1"/>
  <c r="H12" i="1"/>
  <c r="H13" i="1"/>
  <c r="H14" i="1"/>
  <c r="H15" i="1"/>
  <c r="H16" i="1"/>
  <c r="H17" i="1"/>
  <c r="H18" i="1"/>
  <c r="H19" i="1"/>
  <c r="H20" i="1"/>
  <c r="H21" i="1"/>
  <c r="H22" i="1"/>
  <c r="H11" i="1"/>
  <c r="J5" i="1"/>
  <c r="J6" i="1"/>
  <c r="J7" i="1"/>
  <c r="J8" i="1"/>
  <c r="J9" i="1"/>
  <c r="J10" i="1"/>
  <c r="J4" i="1"/>
  <c r="H9" i="1"/>
  <c r="H10" i="1"/>
  <c r="H8" i="1"/>
  <c r="H5" i="1"/>
  <c r="H6" i="1"/>
  <c r="H7" i="1"/>
  <c r="H4" i="1"/>
</calcChain>
</file>

<file path=xl/sharedStrings.xml><?xml version="1.0" encoding="utf-8"?>
<sst xmlns="http://schemas.openxmlformats.org/spreadsheetml/2006/main" count="107" uniqueCount="92">
  <si>
    <t>교환학생/어학연수</t>
  </si>
  <si>
    <t xml:space="preserve">전공 관련 자격증 </t>
  </si>
  <si>
    <t>전공 외 자격증</t>
  </si>
  <si>
    <t xml:space="preserve">전공 관련 수상경력 </t>
  </si>
  <si>
    <t>비전공 수상경력</t>
  </si>
  <si>
    <t>봉사활동</t>
  </si>
  <si>
    <t>동아리 활동</t>
  </si>
  <si>
    <t>전공 세미나 참석</t>
  </si>
  <si>
    <t>비전공 세미나 참석</t>
  </si>
  <si>
    <t>동서양 고전 읽기</t>
  </si>
  <si>
    <t>이력서/자기소개서</t>
    <phoneticPr fontId="1" type="noConversion"/>
  </si>
  <si>
    <t>작품제작/프로그램개발/전시</t>
    <phoneticPr fontId="1" type="noConversion"/>
  </si>
  <si>
    <t xml:space="preserve">외국어능력(어학자격증 포함) </t>
    <phoneticPr fontId="1" type="noConversion"/>
  </si>
  <si>
    <t>대회협력팀이 인정하는 연수 및 교환학생</t>
    <phoneticPr fontId="1" type="noConversion"/>
  </si>
  <si>
    <t>3개월 미만</t>
  </si>
  <si>
    <t>3~6개월 미만</t>
  </si>
  <si>
    <t>6~12개월 미만</t>
  </si>
  <si>
    <t>12개월 이상</t>
  </si>
  <si>
    <t>그 밖의 2개월 이상의 연수 및 교환학생 기간</t>
    <phoneticPr fontId="1" type="noConversion"/>
  </si>
  <si>
    <t>2~6개월 미만</t>
  </si>
  <si>
    <t>평가 점수 산출 기준</t>
    <phoneticPr fontId="1" type="noConversion"/>
  </si>
  <si>
    <t>900 이상</t>
  </si>
  <si>
    <t>700 이상</t>
  </si>
  <si>
    <t>500 이상</t>
  </si>
  <si>
    <t xml:space="preserve">500 미만 </t>
  </si>
  <si>
    <t>270 이상</t>
  </si>
  <si>
    <t>210 이상</t>
  </si>
  <si>
    <t>150 이상</t>
  </si>
  <si>
    <t>150 미만</t>
  </si>
  <si>
    <t>만점의 90% 이상</t>
  </si>
  <si>
    <t>70% 이상</t>
  </si>
  <si>
    <t>50% 이상</t>
  </si>
  <si>
    <t>50% 미만</t>
  </si>
  <si>
    <t>토익</t>
    <phoneticPr fontId="1" type="noConversion"/>
  </si>
  <si>
    <t>토플(CBT)</t>
    <phoneticPr fontId="1" type="noConversion"/>
  </si>
  <si>
    <t>자격증 1개당</t>
    <phoneticPr fontId="1" type="noConversion"/>
  </si>
  <si>
    <t>1등</t>
  </si>
  <si>
    <t>2등</t>
  </si>
  <si>
    <t>3등 이하 수상</t>
  </si>
  <si>
    <t>공인된 자격증</t>
    <phoneticPr fontId="1" type="noConversion"/>
  </si>
  <si>
    <t xml:space="preserve">공인된 기관의 수상 경력 </t>
    <phoneticPr fontId="1" type="noConversion"/>
  </si>
  <si>
    <t>학과 및 공학부 공식 행사</t>
    <phoneticPr fontId="1" type="noConversion"/>
  </si>
  <si>
    <t>기타 공인 외국어시험</t>
    <phoneticPr fontId="1" type="noConversion"/>
  </si>
  <si>
    <t>공인된 전공 관련 자격증</t>
    <phoneticPr fontId="1" type="noConversion"/>
  </si>
  <si>
    <t xml:space="preserve">공인된 기관의 전공 관련 수상 경력 </t>
    <phoneticPr fontId="1" type="noConversion"/>
  </si>
  <si>
    <t>의사전달력
≥50</t>
    <phoneticPr fontId="1" type="noConversion"/>
  </si>
  <si>
    <t>학생 포트폴리오(학업 외 학습성과) 점수</t>
    <phoneticPr fontId="1" type="noConversion"/>
  </si>
  <si>
    <t>최대
인정횟수</t>
    <phoneticPr fontId="1" type="noConversion"/>
  </si>
  <si>
    <t>∞</t>
  </si>
  <si>
    <t>∞</t>
    <phoneticPr fontId="1" type="noConversion"/>
  </si>
  <si>
    <t>사회봉사센터가 인정하는 봉사활동</t>
    <phoneticPr fontId="1" type="noConversion"/>
  </si>
  <si>
    <t>그 밖의 교내외 공인된 기관의 봉사활동 
(학과 및 공학부 공식행사 봉사활동 포함)</t>
    <phoneticPr fontId="1" type="noConversion"/>
  </si>
  <si>
    <t>1~15시간</t>
  </si>
  <si>
    <t>16~30시간</t>
  </si>
  <si>
    <t>31~45시간</t>
  </si>
  <si>
    <t>46~60시간</t>
  </si>
  <si>
    <t>61시간 이상</t>
  </si>
  <si>
    <t>참석 1회당</t>
    <phoneticPr fontId="1" type="noConversion"/>
  </si>
  <si>
    <t>활동 1회당</t>
    <phoneticPr fontId="1" type="noConversion"/>
  </si>
  <si>
    <t>교내외 동아리 및 단체 활동</t>
    <phoneticPr fontId="1" type="noConversion"/>
  </si>
  <si>
    <t>∞</t>
    <phoneticPr fontId="1" type="noConversion"/>
  </si>
  <si>
    <t>공인된 기관의 경진 및 발표회 발표</t>
    <phoneticPr fontId="1" type="noConversion"/>
  </si>
  <si>
    <t>1회당</t>
    <phoneticPr fontId="1" type="noConversion"/>
  </si>
  <si>
    <t>팀으로 참가한 경우</t>
    <phoneticPr fontId="1" type="noConversion"/>
  </si>
  <si>
    <t>학과 승인을 받은 공식 연수 및 인턴쉽</t>
    <phoneticPr fontId="1" type="noConversion"/>
  </si>
  <si>
    <t xml:space="preserve">산업체연수/인턴쉽 </t>
    <phoneticPr fontId="1" type="noConversion"/>
  </si>
  <si>
    <t xml:space="preserve">학생행사 참여 (MT, 전산제 등) </t>
    <phoneticPr fontId="1" type="noConversion"/>
  </si>
  <si>
    <t>국제학회 및 논문, 국내외 특허</t>
    <phoneticPr fontId="1" type="noConversion"/>
  </si>
  <si>
    <t>국내학회 및 논문</t>
    <phoneticPr fontId="1" type="noConversion"/>
  </si>
  <si>
    <t>공인된 기관의 발표회, 학과 승인을 받은 학회, 
저널 논문 발표 및 국내외 특허</t>
    <phoneticPr fontId="1" type="noConversion"/>
  </si>
  <si>
    <t>국내학회 및 논문(팀 참가)</t>
    <phoneticPr fontId="1" type="noConversion"/>
  </si>
  <si>
    <t>국제학회 및 논문, 국내외 특허(팀 참가)</t>
    <phoneticPr fontId="1" type="noConversion"/>
  </si>
  <si>
    <t xml:space="preserve">졸업논문 또는 졸업작품/
국내외발표논문/ 
특허 </t>
    <phoneticPr fontId="1" type="noConversion"/>
  </si>
  <si>
    <t>학과장/지도교수가 승인한 국/영문 이력서/자기소개서</t>
    <phoneticPr fontId="1" type="noConversion"/>
  </si>
  <si>
    <t>국문/영문 이력서 및 자기소개서 1매당</t>
    <phoneticPr fontId="1" type="noConversion"/>
  </si>
  <si>
    <t>평가 기준</t>
    <phoneticPr fontId="1" type="noConversion"/>
  </si>
  <si>
    <t>산출기준</t>
    <phoneticPr fontId="1" type="noConversion"/>
  </si>
  <si>
    <t>점수</t>
    <phoneticPr fontId="1" type="noConversion"/>
  </si>
  <si>
    <t>인정 항목</t>
    <phoneticPr fontId="1" type="noConversion"/>
  </si>
  <si>
    <t>가중치</t>
    <phoneticPr fontId="1" type="noConversion"/>
  </si>
  <si>
    <t>학업 외 학습성과 항목</t>
    <phoneticPr fontId="1" type="noConversion"/>
  </si>
  <si>
    <t>교내외 전공 관련 세미나 참여</t>
    <phoneticPr fontId="1" type="noConversion"/>
  </si>
  <si>
    <t>교내외 비전공 세미나 참여</t>
    <phoneticPr fontId="1" type="noConversion"/>
  </si>
  <si>
    <t>교양학부에서 정한 동서양 고전에 대한 독후감
(200자 원고지 50매 이상)</t>
    <phoneticPr fontId="1" type="noConversion"/>
  </si>
  <si>
    <t>1편당</t>
    <phoneticPr fontId="1" type="noConversion"/>
  </si>
  <si>
    <t>교내외 전공 관련 세미나 참여</t>
    <phoneticPr fontId="1" type="noConversion"/>
  </si>
  <si>
    <t>학업 외 학습성과(학생 포트폴리오) 점수표</t>
    <phoneticPr fontId="1" type="noConversion"/>
  </si>
  <si>
    <t>팀워크
≥50</t>
    <phoneticPr fontId="1" type="noConversion"/>
  </si>
  <si>
    <t>평생교육
≥50</t>
    <phoneticPr fontId="1" type="noConversion"/>
  </si>
  <si>
    <t>사회적영향이해
≥50</t>
    <phoneticPr fontId="1" type="noConversion"/>
  </si>
  <si>
    <r>
      <t xml:space="preserve"> * 공학인증 홈페이지 '포트폴리오' &gt; '활동기록' 메뉴에서 학업 외 학습성과를 인정받을 수 있는 증빙자료를 함께 업로드 한 후 지도교수님께 승인 요청해야 함.
 * 지도교수님께서 첨부된 증빙자료를 검토 후 내용의 적절성에 따라 승인 또는 반려하실 수 있음. 
 * 학업 외 학습성과 점수는 각 항목별 </t>
    </r>
    <r>
      <rPr>
        <b/>
        <u/>
        <sz val="11"/>
        <color rgb="FFC00000"/>
        <rFont val="함초롬돋움"/>
        <family val="3"/>
        <charset val="129"/>
      </rPr>
      <t>팀워크≥50</t>
    </r>
    <r>
      <rPr>
        <sz val="11"/>
        <color rgb="FFC00000"/>
        <rFont val="함초롬돋움"/>
        <family val="3"/>
        <charset val="129"/>
      </rPr>
      <t xml:space="preserve">, </t>
    </r>
    <r>
      <rPr>
        <b/>
        <u/>
        <sz val="11"/>
        <color rgb="FFC00000"/>
        <rFont val="함초롬돋움"/>
        <family val="3"/>
        <charset val="129"/>
      </rPr>
      <t>의사전달력≥50</t>
    </r>
    <r>
      <rPr>
        <sz val="11"/>
        <color rgb="FFC00000"/>
        <rFont val="함초롬돋움"/>
        <family val="3"/>
        <charset val="129"/>
      </rPr>
      <t xml:space="preserve">, </t>
    </r>
    <r>
      <rPr>
        <b/>
        <u/>
        <sz val="11"/>
        <color rgb="FFC00000"/>
        <rFont val="함초롬돋움"/>
        <family val="3"/>
        <charset val="129"/>
      </rPr>
      <t>평생교육≥50</t>
    </r>
    <r>
      <rPr>
        <sz val="11"/>
        <color rgb="FFC00000"/>
        <rFont val="함초롬돋움"/>
        <family val="3"/>
        <charset val="129"/>
      </rPr>
      <t xml:space="preserve">, </t>
    </r>
    <r>
      <rPr>
        <b/>
        <u/>
        <sz val="11"/>
        <color rgb="FFC00000"/>
        <rFont val="함초롬돋움"/>
        <family val="3"/>
        <charset val="129"/>
      </rPr>
      <t>사회적영향이해≥50</t>
    </r>
    <r>
      <rPr>
        <sz val="11"/>
        <color rgb="FFC00000"/>
        <rFont val="함초롬돋움"/>
        <family val="3"/>
        <charset val="129"/>
      </rPr>
      <t xml:space="preserve">, </t>
    </r>
    <r>
      <rPr>
        <b/>
        <u/>
        <sz val="11"/>
        <color rgb="FFC00000"/>
        <rFont val="함초롬돋움"/>
        <family val="3"/>
        <charset val="129"/>
      </rPr>
      <t>직업윤리성≥30</t>
    </r>
    <r>
      <rPr>
        <sz val="11"/>
        <color rgb="FFC00000"/>
        <rFont val="함초롬돋움"/>
        <family val="3"/>
        <charset val="129"/>
      </rPr>
      <t xml:space="preserve">을 만족해야 졸업이 가능함.
 * 학과 총 MT, 학과에서 주최한 특강의 경우 참석자 명부를 보유중이므로 학과사무실(AS910)에 방문하여 '참가 확인서'를 발급받을 수 있음. </t>
    </r>
    <phoneticPr fontId="1" type="noConversion"/>
  </si>
  <si>
    <t>직업윤리성
≥30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</si>
</sst>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함초롬돋움"/>
      <family val="3"/>
      <charset val="129"/>
    </font>
    <font>
      <sz val="9"/>
      <color theme="1"/>
      <name val="맑은 고딕"/>
      <family val="3"/>
      <charset val="129"/>
    </font>
    <font>
      <sz val="9"/>
      <color rgb="FF000000"/>
      <name val="나눔고딕"/>
      <family val="3"/>
      <charset val="129"/>
    </font>
    <font>
      <b/>
      <sz val="20"/>
      <color theme="1"/>
      <name val="나눔고딕"/>
      <family val="3"/>
      <charset val="129"/>
    </font>
    <font>
      <b/>
      <sz val="9"/>
      <color theme="1"/>
      <name val="나눔고딕"/>
      <family val="3"/>
      <charset val="129"/>
    </font>
    <font>
      <b/>
      <sz val="9"/>
      <color rgb="FF000000"/>
      <name val="나눔고딕"/>
      <family val="3"/>
      <charset val="129"/>
    </font>
    <font>
      <sz val="9"/>
      <name val="나눔고딕"/>
      <family val="3"/>
      <charset val="129"/>
    </font>
    <font>
      <b/>
      <sz val="9"/>
      <name val="나눔고딕"/>
      <family val="3"/>
      <charset val="129"/>
    </font>
    <font>
      <sz val="9"/>
      <color theme="1"/>
      <name val="나눔고딕"/>
      <family val="3"/>
      <charset val="129"/>
    </font>
    <font>
      <sz val="11"/>
      <color rgb="FFC00000"/>
      <name val="함초롬돋움"/>
      <family val="3"/>
      <charset val="129"/>
    </font>
    <font>
      <b/>
      <u/>
      <sz val="11"/>
      <color rgb="FFC00000"/>
      <name val="함초롬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10" fillId="3" borderId="8" xfId="0" applyFont="1" applyFill="1" applyBorder="1">
      <alignment vertical="center"/>
    </xf>
    <xf numFmtId="0" fontId="10" fillId="3" borderId="13" xfId="0" applyFont="1" applyFill="1" applyBorder="1">
      <alignment vertical="center"/>
    </xf>
    <xf numFmtId="0" fontId="10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1" fillId="0" borderId="35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2"/>
  <sheetViews>
    <sheetView tabSelected="1" workbookViewId="0">
      <selection activeCell="B1" sqref="B1:L1"/>
    </sheetView>
  </sheetViews>
  <sheetFormatPr defaultRowHeight="13.5" x14ac:dyDescent="0.3"/>
  <cols>
    <col min="1" max="1" width="22.5" style="1" customWidth="1"/>
    <col min="2" max="2" width="24.625" style="1" customWidth="1"/>
    <col min="3" max="3" width="6" style="1" bestFit="1" customWidth="1"/>
    <col min="4" max="4" width="37.5" style="1" bestFit="1" customWidth="1"/>
    <col min="5" max="5" width="27.25" style="1" bestFit="1" customWidth="1"/>
    <col min="6" max="6" width="5.125" style="1" customWidth="1"/>
    <col min="7" max="9" width="9" style="1"/>
    <col min="10" max="10" width="13.375" style="1" customWidth="1"/>
    <col min="11" max="11" width="9" style="1"/>
    <col min="12" max="12" width="7" style="2" bestFit="1" customWidth="1"/>
    <col min="13" max="16384" width="9" style="1"/>
  </cols>
  <sheetData>
    <row r="1" spans="2:13" ht="52.5" customHeight="1" thickBot="1" x14ac:dyDescent="0.35">
      <c r="B1" s="112" t="s">
        <v>86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2:13" ht="17.25" customHeight="1" thickBot="1" x14ac:dyDescent="0.35">
      <c r="B2" s="109" t="s">
        <v>80</v>
      </c>
      <c r="C2" s="110"/>
      <c r="D2" s="109" t="s">
        <v>20</v>
      </c>
      <c r="E2" s="110"/>
      <c r="F2" s="111"/>
      <c r="G2" s="124" t="s">
        <v>46</v>
      </c>
      <c r="H2" s="125"/>
      <c r="I2" s="125"/>
      <c r="J2" s="125"/>
      <c r="K2" s="126"/>
      <c r="L2" s="127" t="s">
        <v>47</v>
      </c>
    </row>
    <row r="3" spans="2:13" ht="24.75" thickBot="1" x14ac:dyDescent="0.35">
      <c r="B3" s="10" t="s">
        <v>78</v>
      </c>
      <c r="C3" s="11" t="s">
        <v>79</v>
      </c>
      <c r="D3" s="10" t="s">
        <v>75</v>
      </c>
      <c r="E3" s="12" t="s">
        <v>76</v>
      </c>
      <c r="F3" s="13" t="s">
        <v>77</v>
      </c>
      <c r="G3" s="88" t="s">
        <v>87</v>
      </c>
      <c r="H3" s="89" t="s">
        <v>45</v>
      </c>
      <c r="I3" s="89" t="s">
        <v>88</v>
      </c>
      <c r="J3" s="89" t="s">
        <v>89</v>
      </c>
      <c r="K3" s="90" t="s">
        <v>91</v>
      </c>
      <c r="L3" s="128"/>
    </row>
    <row r="4" spans="2:13" x14ac:dyDescent="0.3">
      <c r="B4" s="103" t="s">
        <v>0</v>
      </c>
      <c r="C4" s="14">
        <v>3</v>
      </c>
      <c r="D4" s="106" t="s">
        <v>13</v>
      </c>
      <c r="E4" s="15" t="s">
        <v>14</v>
      </c>
      <c r="F4" s="16">
        <v>1</v>
      </c>
      <c r="G4" s="17"/>
      <c r="H4" s="18">
        <f>C4*75*F4</f>
        <v>225</v>
      </c>
      <c r="I4" s="8"/>
      <c r="J4" s="18">
        <f>C4*25*F4</f>
        <v>75</v>
      </c>
      <c r="K4" s="19"/>
      <c r="L4" s="91">
        <v>4</v>
      </c>
    </row>
    <row r="5" spans="2:13" x14ac:dyDescent="0.3">
      <c r="B5" s="104"/>
      <c r="C5" s="20">
        <v>3</v>
      </c>
      <c r="D5" s="107"/>
      <c r="E5" s="21" t="s">
        <v>15</v>
      </c>
      <c r="F5" s="22">
        <v>2</v>
      </c>
      <c r="G5" s="23"/>
      <c r="H5" s="24">
        <f t="shared" ref="H5:H10" si="0">C5*75*F5</f>
        <v>450</v>
      </c>
      <c r="I5" s="6"/>
      <c r="J5" s="24">
        <f t="shared" ref="J5:J10" si="1">C5*25*F5</f>
        <v>150</v>
      </c>
      <c r="K5" s="25"/>
      <c r="L5" s="92"/>
      <c r="M5" s="3"/>
    </row>
    <row r="6" spans="2:13" x14ac:dyDescent="0.3">
      <c r="B6" s="104"/>
      <c r="C6" s="20">
        <v>3</v>
      </c>
      <c r="D6" s="107"/>
      <c r="E6" s="21" t="s">
        <v>16</v>
      </c>
      <c r="F6" s="22">
        <v>3</v>
      </c>
      <c r="G6" s="23"/>
      <c r="H6" s="24">
        <f t="shared" si="0"/>
        <v>675</v>
      </c>
      <c r="I6" s="6"/>
      <c r="J6" s="24">
        <f t="shared" si="1"/>
        <v>225</v>
      </c>
      <c r="K6" s="25"/>
      <c r="L6" s="92"/>
    </row>
    <row r="7" spans="2:13" x14ac:dyDescent="0.3">
      <c r="B7" s="104"/>
      <c r="C7" s="20">
        <v>3</v>
      </c>
      <c r="D7" s="107"/>
      <c r="E7" s="21" t="s">
        <v>17</v>
      </c>
      <c r="F7" s="22">
        <v>4</v>
      </c>
      <c r="G7" s="23"/>
      <c r="H7" s="24">
        <f t="shared" si="0"/>
        <v>900</v>
      </c>
      <c r="I7" s="6"/>
      <c r="J7" s="24">
        <f t="shared" si="1"/>
        <v>300</v>
      </c>
      <c r="K7" s="25"/>
      <c r="L7" s="92"/>
    </row>
    <row r="8" spans="2:13" x14ac:dyDescent="0.3">
      <c r="B8" s="104"/>
      <c r="C8" s="20">
        <v>3</v>
      </c>
      <c r="D8" s="107" t="s">
        <v>18</v>
      </c>
      <c r="E8" s="6" t="s">
        <v>19</v>
      </c>
      <c r="F8" s="26">
        <v>1</v>
      </c>
      <c r="G8" s="23"/>
      <c r="H8" s="24">
        <f t="shared" si="0"/>
        <v>225</v>
      </c>
      <c r="I8" s="6"/>
      <c r="J8" s="24">
        <f t="shared" si="1"/>
        <v>75</v>
      </c>
      <c r="K8" s="25"/>
      <c r="L8" s="92"/>
    </row>
    <row r="9" spans="2:13" x14ac:dyDescent="0.3">
      <c r="B9" s="104"/>
      <c r="C9" s="20">
        <v>3</v>
      </c>
      <c r="D9" s="107"/>
      <c r="E9" s="6" t="s">
        <v>16</v>
      </c>
      <c r="F9" s="26">
        <v>2</v>
      </c>
      <c r="G9" s="23"/>
      <c r="H9" s="24">
        <f t="shared" si="0"/>
        <v>450</v>
      </c>
      <c r="I9" s="6"/>
      <c r="J9" s="24">
        <f t="shared" si="1"/>
        <v>150</v>
      </c>
      <c r="K9" s="25"/>
      <c r="L9" s="92"/>
    </row>
    <row r="10" spans="2:13" ht="14.25" thickBot="1" x14ac:dyDescent="0.35">
      <c r="B10" s="105"/>
      <c r="C10" s="27">
        <v>3</v>
      </c>
      <c r="D10" s="108"/>
      <c r="E10" s="7" t="s">
        <v>17</v>
      </c>
      <c r="F10" s="28">
        <v>3</v>
      </c>
      <c r="G10" s="29"/>
      <c r="H10" s="30">
        <f t="shared" si="0"/>
        <v>675</v>
      </c>
      <c r="I10" s="7"/>
      <c r="J10" s="30">
        <f t="shared" si="1"/>
        <v>225</v>
      </c>
      <c r="K10" s="31"/>
      <c r="L10" s="93"/>
    </row>
    <row r="11" spans="2:13" x14ac:dyDescent="0.3">
      <c r="B11" s="97" t="s">
        <v>12</v>
      </c>
      <c r="C11" s="32">
        <v>3</v>
      </c>
      <c r="D11" s="102" t="s">
        <v>33</v>
      </c>
      <c r="E11" s="9" t="s">
        <v>21</v>
      </c>
      <c r="F11" s="33">
        <v>4</v>
      </c>
      <c r="G11" s="34"/>
      <c r="H11" s="35">
        <f>C11*55*F11</f>
        <v>660</v>
      </c>
      <c r="I11" s="35">
        <f>C11*30*F11</f>
        <v>360</v>
      </c>
      <c r="J11" s="35">
        <f>C11*15*F11</f>
        <v>180</v>
      </c>
      <c r="K11" s="36"/>
      <c r="L11" s="94">
        <v>4</v>
      </c>
    </row>
    <row r="12" spans="2:13" x14ac:dyDescent="0.3">
      <c r="B12" s="98"/>
      <c r="C12" s="37">
        <v>3</v>
      </c>
      <c r="D12" s="100"/>
      <c r="E12" s="4" t="s">
        <v>22</v>
      </c>
      <c r="F12" s="38">
        <v>3</v>
      </c>
      <c r="G12" s="39"/>
      <c r="H12" s="40">
        <f t="shared" ref="H12:H22" si="2">C12*55*F12</f>
        <v>495</v>
      </c>
      <c r="I12" s="40">
        <f t="shared" ref="I12:I22" si="3">C12*30*F12</f>
        <v>270</v>
      </c>
      <c r="J12" s="40">
        <f t="shared" ref="J12:J22" si="4">C12*15*F12</f>
        <v>135</v>
      </c>
      <c r="K12" s="41"/>
      <c r="L12" s="95"/>
    </row>
    <row r="13" spans="2:13" x14ac:dyDescent="0.3">
      <c r="B13" s="98"/>
      <c r="C13" s="37">
        <v>3</v>
      </c>
      <c r="D13" s="100"/>
      <c r="E13" s="4" t="s">
        <v>23</v>
      </c>
      <c r="F13" s="38">
        <v>2</v>
      </c>
      <c r="G13" s="39"/>
      <c r="H13" s="40">
        <f t="shared" si="2"/>
        <v>330</v>
      </c>
      <c r="I13" s="40">
        <f t="shared" si="3"/>
        <v>180</v>
      </c>
      <c r="J13" s="40">
        <f t="shared" si="4"/>
        <v>90</v>
      </c>
      <c r="K13" s="41"/>
      <c r="L13" s="95"/>
    </row>
    <row r="14" spans="2:13" x14ac:dyDescent="0.3">
      <c r="B14" s="98"/>
      <c r="C14" s="37">
        <v>3</v>
      </c>
      <c r="D14" s="100"/>
      <c r="E14" s="4" t="s">
        <v>24</v>
      </c>
      <c r="F14" s="38">
        <v>1</v>
      </c>
      <c r="G14" s="39"/>
      <c r="H14" s="40">
        <f t="shared" si="2"/>
        <v>165</v>
      </c>
      <c r="I14" s="40">
        <f t="shared" si="3"/>
        <v>90</v>
      </c>
      <c r="J14" s="40">
        <f t="shared" si="4"/>
        <v>45</v>
      </c>
      <c r="K14" s="41"/>
      <c r="L14" s="95"/>
    </row>
    <row r="15" spans="2:13" x14ac:dyDescent="0.3">
      <c r="B15" s="98"/>
      <c r="C15" s="37">
        <v>3</v>
      </c>
      <c r="D15" s="100" t="s">
        <v>34</v>
      </c>
      <c r="E15" s="4" t="s">
        <v>25</v>
      </c>
      <c r="F15" s="38">
        <v>4</v>
      </c>
      <c r="G15" s="39"/>
      <c r="H15" s="40">
        <f t="shared" si="2"/>
        <v>660</v>
      </c>
      <c r="I15" s="40">
        <f t="shared" si="3"/>
        <v>360</v>
      </c>
      <c r="J15" s="40">
        <f t="shared" si="4"/>
        <v>180</v>
      </c>
      <c r="K15" s="41"/>
      <c r="L15" s="95"/>
    </row>
    <row r="16" spans="2:13" x14ac:dyDescent="0.3">
      <c r="B16" s="98"/>
      <c r="C16" s="37">
        <v>3</v>
      </c>
      <c r="D16" s="100"/>
      <c r="E16" s="4" t="s">
        <v>26</v>
      </c>
      <c r="F16" s="38">
        <v>3</v>
      </c>
      <c r="G16" s="39"/>
      <c r="H16" s="40">
        <f t="shared" si="2"/>
        <v>495</v>
      </c>
      <c r="I16" s="40">
        <f t="shared" si="3"/>
        <v>270</v>
      </c>
      <c r="J16" s="40">
        <f t="shared" si="4"/>
        <v>135</v>
      </c>
      <c r="K16" s="41"/>
      <c r="L16" s="95"/>
    </row>
    <row r="17" spans="2:12" x14ac:dyDescent="0.3">
      <c r="B17" s="98"/>
      <c r="C17" s="37">
        <v>3</v>
      </c>
      <c r="D17" s="100"/>
      <c r="E17" s="4" t="s">
        <v>27</v>
      </c>
      <c r="F17" s="38">
        <v>2</v>
      </c>
      <c r="G17" s="39"/>
      <c r="H17" s="40">
        <f t="shared" si="2"/>
        <v>330</v>
      </c>
      <c r="I17" s="40">
        <f t="shared" si="3"/>
        <v>180</v>
      </c>
      <c r="J17" s="40">
        <f t="shared" si="4"/>
        <v>90</v>
      </c>
      <c r="K17" s="41"/>
      <c r="L17" s="95"/>
    </row>
    <row r="18" spans="2:12" x14ac:dyDescent="0.3">
      <c r="B18" s="98"/>
      <c r="C18" s="37">
        <v>3</v>
      </c>
      <c r="D18" s="100"/>
      <c r="E18" s="4" t="s">
        <v>28</v>
      </c>
      <c r="F18" s="38">
        <v>1</v>
      </c>
      <c r="G18" s="39"/>
      <c r="H18" s="40">
        <f t="shared" si="2"/>
        <v>165</v>
      </c>
      <c r="I18" s="40">
        <f t="shared" si="3"/>
        <v>90</v>
      </c>
      <c r="J18" s="40">
        <f t="shared" si="4"/>
        <v>45</v>
      </c>
      <c r="K18" s="41"/>
      <c r="L18" s="95"/>
    </row>
    <row r="19" spans="2:12" x14ac:dyDescent="0.3">
      <c r="B19" s="98"/>
      <c r="C19" s="37">
        <v>3</v>
      </c>
      <c r="D19" s="100" t="s">
        <v>42</v>
      </c>
      <c r="E19" s="4" t="s">
        <v>29</v>
      </c>
      <c r="F19" s="38">
        <v>4</v>
      </c>
      <c r="G19" s="39"/>
      <c r="H19" s="40">
        <f t="shared" si="2"/>
        <v>660</v>
      </c>
      <c r="I19" s="40">
        <f t="shared" si="3"/>
        <v>360</v>
      </c>
      <c r="J19" s="40">
        <f t="shared" si="4"/>
        <v>180</v>
      </c>
      <c r="K19" s="41"/>
      <c r="L19" s="95"/>
    </row>
    <row r="20" spans="2:12" x14ac:dyDescent="0.3">
      <c r="B20" s="98"/>
      <c r="C20" s="37">
        <v>3</v>
      </c>
      <c r="D20" s="100"/>
      <c r="E20" s="4" t="s">
        <v>30</v>
      </c>
      <c r="F20" s="38">
        <v>3</v>
      </c>
      <c r="G20" s="39"/>
      <c r="H20" s="40">
        <f t="shared" si="2"/>
        <v>495</v>
      </c>
      <c r="I20" s="40">
        <f t="shared" si="3"/>
        <v>270</v>
      </c>
      <c r="J20" s="40">
        <f t="shared" si="4"/>
        <v>135</v>
      </c>
      <c r="K20" s="41"/>
      <c r="L20" s="95"/>
    </row>
    <row r="21" spans="2:12" x14ac:dyDescent="0.3">
      <c r="B21" s="98"/>
      <c r="C21" s="37">
        <v>3</v>
      </c>
      <c r="D21" s="100"/>
      <c r="E21" s="4" t="s">
        <v>31</v>
      </c>
      <c r="F21" s="38">
        <v>2</v>
      </c>
      <c r="G21" s="39"/>
      <c r="H21" s="40">
        <f t="shared" si="2"/>
        <v>330</v>
      </c>
      <c r="I21" s="40">
        <f t="shared" si="3"/>
        <v>180</v>
      </c>
      <c r="J21" s="40">
        <f t="shared" si="4"/>
        <v>90</v>
      </c>
      <c r="K21" s="41"/>
      <c r="L21" s="95"/>
    </row>
    <row r="22" spans="2:12" ht="14.25" thickBot="1" x14ac:dyDescent="0.35">
      <c r="B22" s="99"/>
      <c r="C22" s="42">
        <v>3</v>
      </c>
      <c r="D22" s="101"/>
      <c r="E22" s="5" t="s">
        <v>32</v>
      </c>
      <c r="F22" s="43">
        <v>1</v>
      </c>
      <c r="G22" s="44"/>
      <c r="H22" s="45">
        <f t="shared" si="2"/>
        <v>165</v>
      </c>
      <c r="I22" s="45">
        <f t="shared" si="3"/>
        <v>90</v>
      </c>
      <c r="J22" s="45">
        <f t="shared" si="4"/>
        <v>45</v>
      </c>
      <c r="K22" s="46"/>
      <c r="L22" s="96"/>
    </row>
    <row r="23" spans="2:12" ht="14.25" thickBot="1" x14ac:dyDescent="0.35">
      <c r="B23" s="47" t="s">
        <v>1</v>
      </c>
      <c r="C23" s="48">
        <v>2</v>
      </c>
      <c r="D23" s="49" t="s">
        <v>43</v>
      </c>
      <c r="E23" s="50" t="s">
        <v>35</v>
      </c>
      <c r="F23" s="51">
        <v>1</v>
      </c>
      <c r="G23" s="52"/>
      <c r="H23" s="53"/>
      <c r="I23" s="53"/>
      <c r="J23" s="53"/>
      <c r="K23" s="48"/>
      <c r="L23" s="54" t="s">
        <v>48</v>
      </c>
    </row>
    <row r="24" spans="2:12" ht="14.25" thickBot="1" x14ac:dyDescent="0.35">
      <c r="B24" s="55" t="s">
        <v>2</v>
      </c>
      <c r="C24" s="56">
        <v>2</v>
      </c>
      <c r="D24" s="57" t="s">
        <v>39</v>
      </c>
      <c r="E24" s="58" t="s">
        <v>35</v>
      </c>
      <c r="F24" s="59">
        <v>1</v>
      </c>
      <c r="G24" s="60"/>
      <c r="H24" s="61"/>
      <c r="I24" s="61">
        <f>C24*50*F24</f>
        <v>100</v>
      </c>
      <c r="J24" s="61">
        <f>C24*25*F24</f>
        <v>50</v>
      </c>
      <c r="K24" s="56">
        <f>C24*25*F24</f>
        <v>50</v>
      </c>
      <c r="L24" s="62" t="s">
        <v>48</v>
      </c>
    </row>
    <row r="25" spans="2:12" x14ac:dyDescent="0.3">
      <c r="B25" s="103" t="s">
        <v>3</v>
      </c>
      <c r="C25" s="14">
        <v>3</v>
      </c>
      <c r="D25" s="106" t="s">
        <v>44</v>
      </c>
      <c r="E25" s="8" t="s">
        <v>36</v>
      </c>
      <c r="F25" s="63">
        <v>3</v>
      </c>
      <c r="G25" s="64"/>
      <c r="H25" s="18"/>
      <c r="I25" s="18"/>
      <c r="J25" s="18"/>
      <c r="K25" s="14"/>
      <c r="L25" s="91" t="s">
        <v>60</v>
      </c>
    </row>
    <row r="26" spans="2:12" x14ac:dyDescent="0.3">
      <c r="B26" s="104"/>
      <c r="C26" s="20">
        <v>3</v>
      </c>
      <c r="D26" s="107"/>
      <c r="E26" s="6" t="s">
        <v>37</v>
      </c>
      <c r="F26" s="26">
        <v>2</v>
      </c>
      <c r="G26" s="65"/>
      <c r="H26" s="24"/>
      <c r="I26" s="24"/>
      <c r="J26" s="24"/>
      <c r="K26" s="20"/>
      <c r="L26" s="92"/>
    </row>
    <row r="27" spans="2:12" ht="14.25" thickBot="1" x14ac:dyDescent="0.35">
      <c r="B27" s="105"/>
      <c r="C27" s="27">
        <v>3</v>
      </c>
      <c r="D27" s="108"/>
      <c r="E27" s="7" t="s">
        <v>38</v>
      </c>
      <c r="F27" s="28">
        <v>1</v>
      </c>
      <c r="G27" s="66"/>
      <c r="H27" s="30"/>
      <c r="I27" s="30"/>
      <c r="J27" s="30"/>
      <c r="K27" s="27"/>
      <c r="L27" s="93"/>
    </row>
    <row r="28" spans="2:12" x14ac:dyDescent="0.3">
      <c r="B28" s="97" t="s">
        <v>4</v>
      </c>
      <c r="C28" s="32">
        <v>3</v>
      </c>
      <c r="D28" s="102" t="s">
        <v>40</v>
      </c>
      <c r="E28" s="9" t="s">
        <v>36</v>
      </c>
      <c r="F28" s="33">
        <v>3</v>
      </c>
      <c r="G28" s="67"/>
      <c r="H28" s="35"/>
      <c r="I28" s="35">
        <f>C28*50*F28</f>
        <v>450</v>
      </c>
      <c r="J28" s="35">
        <f>C28*25*F28</f>
        <v>225</v>
      </c>
      <c r="K28" s="32">
        <f>C28*25*F28</f>
        <v>225</v>
      </c>
      <c r="L28" s="94">
        <v>4</v>
      </c>
    </row>
    <row r="29" spans="2:12" ht="16.5" customHeight="1" x14ac:dyDescent="0.3">
      <c r="B29" s="98"/>
      <c r="C29" s="37">
        <v>3</v>
      </c>
      <c r="D29" s="100"/>
      <c r="E29" s="4" t="s">
        <v>37</v>
      </c>
      <c r="F29" s="38">
        <v>2</v>
      </c>
      <c r="G29" s="68"/>
      <c r="H29" s="40"/>
      <c r="I29" s="40">
        <f t="shared" ref="I29:I30" si="5">C29*50*F29</f>
        <v>300</v>
      </c>
      <c r="J29" s="40">
        <f t="shared" ref="J29:J30" si="6">C29*25*F29</f>
        <v>150</v>
      </c>
      <c r="K29" s="37">
        <f t="shared" ref="K29:K30" si="7">C29*25*F29</f>
        <v>150</v>
      </c>
      <c r="L29" s="95"/>
    </row>
    <row r="30" spans="2:12" ht="17.25" customHeight="1" thickBot="1" x14ac:dyDescent="0.35">
      <c r="B30" s="99"/>
      <c r="C30" s="42">
        <v>3</v>
      </c>
      <c r="D30" s="101"/>
      <c r="E30" s="5" t="s">
        <v>38</v>
      </c>
      <c r="F30" s="43">
        <v>1</v>
      </c>
      <c r="G30" s="69"/>
      <c r="H30" s="45"/>
      <c r="I30" s="45">
        <f t="shared" si="5"/>
        <v>150</v>
      </c>
      <c r="J30" s="45">
        <f t="shared" si="6"/>
        <v>75</v>
      </c>
      <c r="K30" s="42">
        <f t="shared" si="7"/>
        <v>75</v>
      </c>
      <c r="L30" s="96"/>
    </row>
    <row r="31" spans="2:12" ht="14.25" thickBot="1" x14ac:dyDescent="0.35">
      <c r="B31" s="47" t="s">
        <v>66</v>
      </c>
      <c r="C31" s="48">
        <v>1</v>
      </c>
      <c r="D31" s="49" t="s">
        <v>41</v>
      </c>
      <c r="E31" s="50" t="s">
        <v>57</v>
      </c>
      <c r="F31" s="51">
        <v>1</v>
      </c>
      <c r="G31" s="52">
        <f>C31*50*F31</f>
        <v>50</v>
      </c>
      <c r="H31" s="53">
        <f>C31*10*F31</f>
        <v>10</v>
      </c>
      <c r="I31" s="53">
        <f>C31*20*F31</f>
        <v>20</v>
      </c>
      <c r="J31" s="53">
        <f>C31*10*F31</f>
        <v>10</v>
      </c>
      <c r="K31" s="48">
        <f>C31*10*F31</f>
        <v>10</v>
      </c>
      <c r="L31" s="54">
        <v>8</v>
      </c>
    </row>
    <row r="32" spans="2:12" x14ac:dyDescent="0.3">
      <c r="B32" s="97" t="s">
        <v>5</v>
      </c>
      <c r="C32" s="32">
        <v>1</v>
      </c>
      <c r="D32" s="102" t="s">
        <v>50</v>
      </c>
      <c r="E32" s="9" t="s">
        <v>52</v>
      </c>
      <c r="F32" s="33">
        <v>2</v>
      </c>
      <c r="G32" s="67"/>
      <c r="H32" s="35"/>
      <c r="I32" s="35">
        <f>C32*30*F32</f>
        <v>60</v>
      </c>
      <c r="J32" s="35"/>
      <c r="K32" s="32">
        <f>C32*70*F32</f>
        <v>140</v>
      </c>
      <c r="L32" s="94">
        <v>6</v>
      </c>
    </row>
    <row r="33" spans="2:12" x14ac:dyDescent="0.3">
      <c r="B33" s="98"/>
      <c r="C33" s="37">
        <v>1</v>
      </c>
      <c r="D33" s="100"/>
      <c r="E33" s="4" t="s">
        <v>53</v>
      </c>
      <c r="F33" s="38">
        <v>3</v>
      </c>
      <c r="G33" s="68"/>
      <c r="H33" s="40"/>
      <c r="I33" s="40">
        <f t="shared" ref="I33:I39" si="8">C33*30*F33</f>
        <v>90</v>
      </c>
      <c r="J33" s="40"/>
      <c r="K33" s="37">
        <f t="shared" ref="K33:K39" si="9">C33*70*F33</f>
        <v>210</v>
      </c>
      <c r="L33" s="95"/>
    </row>
    <row r="34" spans="2:12" x14ac:dyDescent="0.3">
      <c r="B34" s="98"/>
      <c r="C34" s="37">
        <v>1</v>
      </c>
      <c r="D34" s="100"/>
      <c r="E34" s="4" t="s">
        <v>54</v>
      </c>
      <c r="F34" s="38">
        <v>4</v>
      </c>
      <c r="G34" s="68"/>
      <c r="H34" s="40"/>
      <c r="I34" s="40">
        <f t="shared" si="8"/>
        <v>120</v>
      </c>
      <c r="J34" s="40"/>
      <c r="K34" s="37">
        <f t="shared" si="9"/>
        <v>280</v>
      </c>
      <c r="L34" s="95"/>
    </row>
    <row r="35" spans="2:12" x14ac:dyDescent="0.3">
      <c r="B35" s="98"/>
      <c r="C35" s="37">
        <v>1</v>
      </c>
      <c r="D35" s="100"/>
      <c r="E35" s="4" t="s">
        <v>55</v>
      </c>
      <c r="F35" s="38">
        <v>5</v>
      </c>
      <c r="G35" s="68"/>
      <c r="H35" s="40"/>
      <c r="I35" s="40">
        <f t="shared" si="8"/>
        <v>150</v>
      </c>
      <c r="J35" s="40"/>
      <c r="K35" s="37">
        <f t="shared" si="9"/>
        <v>350</v>
      </c>
      <c r="L35" s="95"/>
    </row>
    <row r="36" spans="2:12" x14ac:dyDescent="0.3">
      <c r="B36" s="98"/>
      <c r="C36" s="37">
        <v>1</v>
      </c>
      <c r="D36" s="100"/>
      <c r="E36" s="4" t="s">
        <v>56</v>
      </c>
      <c r="F36" s="38">
        <v>6</v>
      </c>
      <c r="G36" s="68"/>
      <c r="H36" s="40"/>
      <c r="I36" s="40">
        <f t="shared" si="8"/>
        <v>180</v>
      </c>
      <c r="J36" s="40"/>
      <c r="K36" s="37">
        <f t="shared" si="9"/>
        <v>420</v>
      </c>
      <c r="L36" s="95"/>
    </row>
    <row r="37" spans="2:12" x14ac:dyDescent="0.3">
      <c r="B37" s="98"/>
      <c r="C37" s="37">
        <v>1</v>
      </c>
      <c r="D37" s="100" t="s">
        <v>51</v>
      </c>
      <c r="E37" s="4" t="s">
        <v>52</v>
      </c>
      <c r="F37" s="38">
        <v>1</v>
      </c>
      <c r="G37" s="68"/>
      <c r="H37" s="40"/>
      <c r="I37" s="40">
        <f t="shared" si="8"/>
        <v>30</v>
      </c>
      <c r="J37" s="40"/>
      <c r="K37" s="37">
        <f t="shared" si="9"/>
        <v>70</v>
      </c>
      <c r="L37" s="95"/>
    </row>
    <row r="38" spans="2:12" x14ac:dyDescent="0.3">
      <c r="B38" s="98"/>
      <c r="C38" s="37">
        <v>1</v>
      </c>
      <c r="D38" s="100"/>
      <c r="E38" s="4" t="s">
        <v>53</v>
      </c>
      <c r="F38" s="38">
        <v>2</v>
      </c>
      <c r="G38" s="68"/>
      <c r="H38" s="40"/>
      <c r="I38" s="40">
        <f t="shared" si="8"/>
        <v>60</v>
      </c>
      <c r="J38" s="40"/>
      <c r="K38" s="37">
        <f t="shared" si="9"/>
        <v>140</v>
      </c>
      <c r="L38" s="95"/>
    </row>
    <row r="39" spans="2:12" ht="14.25" thickBot="1" x14ac:dyDescent="0.35">
      <c r="B39" s="99"/>
      <c r="C39" s="42">
        <v>1</v>
      </c>
      <c r="D39" s="101"/>
      <c r="E39" s="5" t="s">
        <v>54</v>
      </c>
      <c r="F39" s="43">
        <v>3</v>
      </c>
      <c r="G39" s="69"/>
      <c r="H39" s="45"/>
      <c r="I39" s="45">
        <f t="shared" si="8"/>
        <v>90</v>
      </c>
      <c r="J39" s="45"/>
      <c r="K39" s="42">
        <f t="shared" si="9"/>
        <v>210</v>
      </c>
      <c r="L39" s="96"/>
    </row>
    <row r="40" spans="2:12" ht="14.25" thickBot="1" x14ac:dyDescent="0.35">
      <c r="B40" s="47" t="s">
        <v>6</v>
      </c>
      <c r="C40" s="48">
        <v>2</v>
      </c>
      <c r="D40" s="49" t="s">
        <v>59</v>
      </c>
      <c r="E40" s="50" t="s">
        <v>58</v>
      </c>
      <c r="F40" s="51">
        <v>1</v>
      </c>
      <c r="G40" s="52">
        <f>C40*40*F40</f>
        <v>80</v>
      </c>
      <c r="H40" s="53">
        <f>C40*20*F40</f>
        <v>40</v>
      </c>
      <c r="I40" s="53">
        <f>C40*20*F40</f>
        <v>40</v>
      </c>
      <c r="J40" s="53">
        <f>C40*20*F40</f>
        <v>40</v>
      </c>
      <c r="K40" s="48"/>
      <c r="L40" s="54">
        <v>2</v>
      </c>
    </row>
    <row r="41" spans="2:12" x14ac:dyDescent="0.3">
      <c r="B41" s="97" t="s">
        <v>11</v>
      </c>
      <c r="C41" s="32">
        <v>2</v>
      </c>
      <c r="D41" s="102" t="s">
        <v>61</v>
      </c>
      <c r="E41" s="9" t="s">
        <v>62</v>
      </c>
      <c r="F41" s="33">
        <v>1</v>
      </c>
      <c r="G41" s="67">
        <f>C41*20*F41</f>
        <v>40</v>
      </c>
      <c r="H41" s="35">
        <f>C41*10*F41</f>
        <v>20</v>
      </c>
      <c r="I41" s="35"/>
      <c r="J41" s="35"/>
      <c r="K41" s="32"/>
      <c r="L41" s="116" t="s">
        <v>49</v>
      </c>
    </row>
    <row r="42" spans="2:12" ht="14.25" thickBot="1" x14ac:dyDescent="0.35">
      <c r="B42" s="99"/>
      <c r="C42" s="42">
        <v>2</v>
      </c>
      <c r="D42" s="101"/>
      <c r="E42" s="5" t="s">
        <v>63</v>
      </c>
      <c r="F42" s="43">
        <v>2</v>
      </c>
      <c r="G42" s="69">
        <f>C42*20*F42</f>
        <v>80</v>
      </c>
      <c r="H42" s="45">
        <f>C42*10*F42</f>
        <v>40</v>
      </c>
      <c r="I42" s="70"/>
      <c r="J42" s="70"/>
      <c r="K42" s="71"/>
      <c r="L42" s="117"/>
    </row>
    <row r="43" spans="2:12" ht="14.25" thickBot="1" x14ac:dyDescent="0.35">
      <c r="B43" s="47" t="s">
        <v>65</v>
      </c>
      <c r="C43" s="48">
        <v>3</v>
      </c>
      <c r="D43" s="49" t="s">
        <v>64</v>
      </c>
      <c r="E43" s="50" t="s">
        <v>62</v>
      </c>
      <c r="F43" s="51">
        <v>1</v>
      </c>
      <c r="G43" s="52">
        <f>C43*35*F43</f>
        <v>105</v>
      </c>
      <c r="H43" s="53"/>
      <c r="I43" s="53">
        <f>C43*20*F43</f>
        <v>60</v>
      </c>
      <c r="J43" s="53">
        <f>C43*15*F43</f>
        <v>45</v>
      </c>
      <c r="K43" s="48">
        <f>C43*10*F43</f>
        <v>30</v>
      </c>
      <c r="L43" s="54">
        <v>4</v>
      </c>
    </row>
    <row r="44" spans="2:12" x14ac:dyDescent="0.3">
      <c r="B44" s="121" t="s">
        <v>72</v>
      </c>
      <c r="C44" s="32">
        <v>3</v>
      </c>
      <c r="D44" s="118" t="s">
        <v>69</v>
      </c>
      <c r="E44" s="72" t="s">
        <v>68</v>
      </c>
      <c r="F44" s="73">
        <v>1</v>
      </c>
      <c r="G44" s="67">
        <f>C44*20*F44</f>
        <v>60</v>
      </c>
      <c r="H44" s="35">
        <f>C44*20*F44</f>
        <v>60</v>
      </c>
      <c r="I44" s="35"/>
      <c r="J44" s="35"/>
      <c r="K44" s="32"/>
      <c r="L44" s="74" t="s">
        <v>48</v>
      </c>
    </row>
    <row r="45" spans="2:12" x14ac:dyDescent="0.3">
      <c r="B45" s="122"/>
      <c r="C45" s="37">
        <v>3</v>
      </c>
      <c r="D45" s="119"/>
      <c r="E45" s="75" t="s">
        <v>70</v>
      </c>
      <c r="F45" s="76">
        <v>2</v>
      </c>
      <c r="G45" s="68">
        <f t="shared" ref="G45:G47" si="10">C45*20*F45</f>
        <v>120</v>
      </c>
      <c r="H45" s="40">
        <f t="shared" ref="H45:H47" si="11">C45*20*F45</f>
        <v>120</v>
      </c>
      <c r="I45" s="40"/>
      <c r="J45" s="40"/>
      <c r="K45" s="37"/>
      <c r="L45" s="77"/>
    </row>
    <row r="46" spans="2:12" x14ac:dyDescent="0.3">
      <c r="B46" s="122"/>
      <c r="C46" s="37">
        <v>3</v>
      </c>
      <c r="D46" s="119"/>
      <c r="E46" s="75" t="s">
        <v>67</v>
      </c>
      <c r="F46" s="76">
        <v>2</v>
      </c>
      <c r="G46" s="68">
        <f t="shared" si="10"/>
        <v>120</v>
      </c>
      <c r="H46" s="40">
        <f t="shared" si="11"/>
        <v>120</v>
      </c>
      <c r="I46" s="40"/>
      <c r="J46" s="40"/>
      <c r="K46" s="37"/>
      <c r="L46" s="77"/>
    </row>
    <row r="47" spans="2:12" ht="14.25" thickBot="1" x14ac:dyDescent="0.35">
      <c r="B47" s="123"/>
      <c r="C47" s="42">
        <v>3</v>
      </c>
      <c r="D47" s="120"/>
      <c r="E47" s="78" t="s">
        <v>71</v>
      </c>
      <c r="F47" s="79">
        <v>3</v>
      </c>
      <c r="G47" s="69">
        <f t="shared" si="10"/>
        <v>180</v>
      </c>
      <c r="H47" s="45">
        <f t="shared" si="11"/>
        <v>180</v>
      </c>
      <c r="I47" s="45"/>
      <c r="J47" s="45"/>
      <c r="K47" s="42"/>
      <c r="L47" s="80"/>
    </row>
    <row r="48" spans="2:12" ht="14.25" thickBot="1" x14ac:dyDescent="0.35">
      <c r="B48" s="47" t="s">
        <v>10</v>
      </c>
      <c r="C48" s="48">
        <v>1</v>
      </c>
      <c r="D48" s="81" t="s">
        <v>73</v>
      </c>
      <c r="E48" s="82" t="s">
        <v>74</v>
      </c>
      <c r="F48" s="83">
        <v>1</v>
      </c>
      <c r="G48" s="52"/>
      <c r="H48" s="53">
        <f>C48*40*F48</f>
        <v>40</v>
      </c>
      <c r="I48" s="53">
        <f>C48*10*F48</f>
        <v>10</v>
      </c>
      <c r="J48" s="53">
        <f>C48*30*F48</f>
        <v>30</v>
      </c>
      <c r="K48" s="48">
        <f>C48*20*F48</f>
        <v>20</v>
      </c>
      <c r="L48" s="54">
        <v>3</v>
      </c>
    </row>
    <row r="49" spans="2:12" ht="14.25" thickBot="1" x14ac:dyDescent="0.35">
      <c r="B49" s="55" t="s">
        <v>7</v>
      </c>
      <c r="C49" s="56">
        <v>2</v>
      </c>
      <c r="D49" s="84" t="s">
        <v>81</v>
      </c>
      <c r="E49" s="85" t="s">
        <v>85</v>
      </c>
      <c r="F49" s="86">
        <v>1</v>
      </c>
      <c r="G49" s="60"/>
      <c r="H49" s="61">
        <f>C49*10*F49</f>
        <v>20</v>
      </c>
      <c r="I49" s="61">
        <f>C49*10*F49</f>
        <v>20</v>
      </c>
      <c r="J49" s="61">
        <f>C49*40*F49</f>
        <v>80</v>
      </c>
      <c r="K49" s="56">
        <f>C49*10*F49</f>
        <v>20</v>
      </c>
      <c r="L49" s="62" t="s">
        <v>48</v>
      </c>
    </row>
    <row r="50" spans="2:12" ht="14.25" thickBot="1" x14ac:dyDescent="0.35">
      <c r="B50" s="47" t="s">
        <v>8</v>
      </c>
      <c r="C50" s="48">
        <v>2</v>
      </c>
      <c r="D50" s="81" t="s">
        <v>82</v>
      </c>
      <c r="E50" s="82" t="s">
        <v>82</v>
      </c>
      <c r="F50" s="83">
        <v>1</v>
      </c>
      <c r="G50" s="52"/>
      <c r="H50" s="53"/>
      <c r="I50" s="53">
        <f>C50*60*F50</f>
        <v>120</v>
      </c>
      <c r="J50" s="53">
        <f>C50*30*F50</f>
        <v>60</v>
      </c>
      <c r="K50" s="48">
        <f>C50*10*F50</f>
        <v>20</v>
      </c>
      <c r="L50" s="54" t="s">
        <v>48</v>
      </c>
    </row>
    <row r="51" spans="2:12" ht="24.75" thickBot="1" x14ac:dyDescent="0.35">
      <c r="B51" s="55" t="s">
        <v>9</v>
      </c>
      <c r="C51" s="56">
        <v>1</v>
      </c>
      <c r="D51" s="87" t="s">
        <v>83</v>
      </c>
      <c r="E51" s="85" t="s">
        <v>84</v>
      </c>
      <c r="F51" s="86">
        <v>1</v>
      </c>
      <c r="G51" s="60"/>
      <c r="H51" s="61">
        <f>C51*30*F51</f>
        <v>30</v>
      </c>
      <c r="I51" s="61">
        <f>C51*40*F51</f>
        <v>40</v>
      </c>
      <c r="J51" s="61">
        <f>C51*20*F51</f>
        <v>20</v>
      </c>
      <c r="K51" s="56">
        <f>C51*10*F51</f>
        <v>10</v>
      </c>
      <c r="L51" s="62">
        <v>8</v>
      </c>
    </row>
    <row r="52" spans="2:12" ht="68.25" customHeight="1" thickBot="1" x14ac:dyDescent="0.35">
      <c r="B52" s="113" t="s">
        <v>90</v>
      </c>
      <c r="C52" s="114"/>
      <c r="D52" s="114"/>
      <c r="E52" s="114"/>
      <c r="F52" s="114"/>
      <c r="G52" s="114"/>
      <c r="H52" s="114"/>
      <c r="I52" s="114"/>
      <c r="J52" s="114"/>
      <c r="K52" s="114"/>
      <c r="L52" s="115"/>
    </row>
  </sheetData>
  <mergeCells count="30">
    <mergeCell ref="B2:C2"/>
    <mergeCell ref="D2:F2"/>
    <mergeCell ref="B1:L1"/>
    <mergeCell ref="B52:L52"/>
    <mergeCell ref="D41:D42"/>
    <mergeCell ref="B41:B42"/>
    <mergeCell ref="L41:L42"/>
    <mergeCell ref="D44:D47"/>
    <mergeCell ref="B44:B47"/>
    <mergeCell ref="G2:K2"/>
    <mergeCell ref="L2:L3"/>
    <mergeCell ref="D28:D30"/>
    <mergeCell ref="B28:B30"/>
    <mergeCell ref="D11:D14"/>
    <mergeCell ref="D15:D18"/>
    <mergeCell ref="D19:D22"/>
    <mergeCell ref="L25:L27"/>
    <mergeCell ref="L28:L30"/>
    <mergeCell ref="L11:L22"/>
    <mergeCell ref="L4:L10"/>
    <mergeCell ref="B32:B39"/>
    <mergeCell ref="D37:D39"/>
    <mergeCell ref="D32:D36"/>
    <mergeCell ref="L32:L39"/>
    <mergeCell ref="B25:B27"/>
    <mergeCell ref="D25:D27"/>
    <mergeCell ref="D4:D7"/>
    <mergeCell ref="D8:D10"/>
    <mergeCell ref="B4:B10"/>
    <mergeCell ref="B11:B22"/>
  </mergeCells>
  <phoneticPr fontId="1" type="noConversion"/>
  <pageMargins left="0.7" right="0.7" top="0.75" bottom="0.75" header="0.3" footer="0.3"/>
  <pageSetup paperSize="8" scale="86" fitToWidth="0" orientation="landscape" r:id="rId1"/>
  <ignoredErrors>
    <ignoredError sqref="G43 J4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SOGANG</dc:creator>
  <cp:lastModifiedBy>SOGANG</cp:lastModifiedBy>
  <cp:lastPrinted>2017-11-30T04:49:41Z</cp:lastPrinted>
  <dcterms:created xsi:type="dcterms:W3CDTF">2017-11-27T07:48:25Z</dcterms:created>
  <dcterms:modified xsi:type="dcterms:W3CDTF">2018-08-08T08:17:59Z</dcterms:modified>
</cp:coreProperties>
</file>